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05" windowWidth="12120" windowHeight="9120" firstSheet="1" activeTab="1"/>
  </bookViews>
  <sheets>
    <sheet name="Chart1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<sst xmlns="http://schemas.openxmlformats.org/spreadsheetml/2006/main" count="38" uniqueCount="29">
  <si>
    <t>Abs</t>
  </si>
  <si>
    <t>CH</t>
  </si>
  <si>
    <t>Total</t>
  </si>
  <si>
    <t>Giammo</t>
  </si>
  <si>
    <t>Wright</t>
  </si>
  <si>
    <t>Dorsey</t>
  </si>
  <si>
    <t>Hall</t>
  </si>
  <si>
    <t>Henn</t>
  </si>
  <si>
    <t>Hoffmann</t>
  </si>
  <si>
    <t>Robbins</t>
  </si>
  <si>
    <t>Thomas</t>
  </si>
  <si>
    <t>Young</t>
  </si>
  <si>
    <t>Registration</t>
  </si>
  <si>
    <t>Ballots cast</t>
  </si>
  <si>
    <t>Mayor Sum</t>
  </si>
  <si>
    <t>Frac Miss Mayor</t>
  </si>
  <si>
    <t xml:space="preserve"> Miss Council votes</t>
  </si>
  <si>
    <t>Council Slots dropped</t>
  </si>
  <si>
    <t>Voter participation</t>
  </si>
  <si>
    <t>Giammo-Wright</t>
  </si>
  <si>
    <t>Ballot Fraction:</t>
  </si>
  <si>
    <t>Council (team/all others)</t>
  </si>
  <si>
    <t>C Team STD</t>
  </si>
  <si>
    <t>C Team AVE</t>
  </si>
  <si>
    <t>No Inactives Reg</t>
  </si>
  <si>
    <t>Corrected Voter Part.</t>
  </si>
  <si>
    <t>Average Slate Council vote</t>
  </si>
  <si>
    <t>Average Slate Council frac.</t>
  </si>
  <si>
    <t>Council Sum/4</t>
  </si>
</sst>
</file>

<file path=xl/styles.xml><?xml version="1.0" encoding="utf-8"?>
<styleSheet xmlns="http://schemas.openxmlformats.org/spreadsheetml/2006/main">
  <numFmts count="9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E+00"/>
    <numFmt numFmtId="171" formatCode="0.0E+00"/>
    <numFmt numFmtId="172" formatCode="0.000E+00"/>
    <numFmt numFmtId="173" formatCode="0.0000E+00"/>
    <numFmt numFmtId="174" formatCode="0.00000E+00"/>
    <numFmt numFmtId="175" formatCode="0.000000E+00"/>
    <numFmt numFmtId="176" formatCode="0.0000000E+00"/>
    <numFmt numFmtId="177" formatCode="&quot;$&quot;#,##0.0_);\(&quot;$&quot;#,##0.0\)"/>
    <numFmt numFmtId="178" formatCode="&quot;$&quot;#,##0.000_);\(&quot;$&quot;#,##0.000\)"/>
    <numFmt numFmtId="179" formatCode="&quot;$&quot;#,##0.0000_);\(&quot;$&quot;#,##0.0000\)"/>
    <numFmt numFmtId="180" formatCode="&quot;$&quot;#,##0.00000_);\(&quot;$&quot;#,##0.00000\)"/>
    <numFmt numFmtId="181" formatCode="&quot;$&quot;#,##0.000000_);\(&quot;$&quot;#,##0.000000\)"/>
    <numFmt numFmtId="182" formatCode="&quot;$&quot;#,##0.0000000_);\(&quot;$&quot;#,##0.0000000\)"/>
    <numFmt numFmtId="183" formatCode="0.0%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mmmm\ d\,\ yyyy"/>
    <numFmt numFmtId="196" formatCode="m/d"/>
    <numFmt numFmtId="197" formatCode="m/yy"/>
    <numFmt numFmtId="198" formatCode="mmmm\,\ yyyy"/>
    <numFmt numFmtId="199" formatCode="mmmm\ dd"/>
    <numFmt numFmtId="200" formatCode="mmm"/>
    <numFmt numFmtId="201" formatCode="mmmm"/>
    <numFmt numFmtId="202" formatCode="dd"/>
    <numFmt numFmtId="203" formatCode="dddd"/>
    <numFmt numFmtId="204" formatCode="yy"/>
    <numFmt numFmtId="205" formatCode="yyyy"/>
    <numFmt numFmtId="206" formatCode="00"/>
    <numFmt numFmtId="207" formatCode="000"/>
    <numFmt numFmtId="208" formatCode="0000"/>
    <numFmt numFmtId="209" formatCode="00000"/>
    <numFmt numFmtId="210" formatCode="000000"/>
    <numFmt numFmtId="211" formatCode="0000000"/>
    <numFmt numFmtId="212" formatCode="00000000"/>
    <numFmt numFmtId="213" formatCode="#\ ?/2"/>
    <numFmt numFmtId="214" formatCode="#\ ?/3"/>
    <numFmt numFmtId="215" formatCode="#\ ?/4"/>
    <numFmt numFmtId="216" formatCode="#\ ?/8"/>
    <numFmt numFmtId="217" formatCode="#\ ?/10"/>
    <numFmt numFmtId="218" formatCode="#\ ?/16"/>
    <numFmt numFmtId="219" formatCode="#\ ?/32"/>
    <numFmt numFmtId="220" formatCode="#\ ?/100"/>
    <numFmt numFmtId="221" formatCode="&quot;$&quot;#,##0.0_);[Red]\(&quot;$&quot;#,##0.0\)"/>
    <numFmt numFmtId="222" formatCode="&quot;$&quot;#,##0.000_);[Red]\(&quot;$&quot;#,##0.000\)"/>
    <numFmt numFmtId="223" formatCode="&quot;$&quot;#,##0.0000_);[Red]\(&quot;$&quot;#,##0.0000\)"/>
    <numFmt numFmtId="224" formatCode="&quot;$&quot;#,##0.00000_);[Red]\(&quot;$&quot;#,##0.00000\)"/>
    <numFmt numFmtId="225" formatCode="&quot;$&quot;#,##0.000000_);[Red]\(&quot;$&quot;#,##0.000000\)"/>
    <numFmt numFmtId="226" formatCode="&quot;$&quot;#,##0.0000000_);[Red]\(&quot;$&quot;#,##0.0000000\)"/>
    <numFmt numFmtId="227" formatCode="#,##0.0_);[Red]\(#,##0.0\)"/>
    <numFmt numFmtId="228" formatCode="#,##0.000_);[Red]\(#,##0.000\)"/>
    <numFmt numFmtId="229" formatCode="#,##0.0000_);[Red]\(#,##0.0000\)"/>
    <numFmt numFmtId="230" formatCode="#,##0.00000_);[Red]\(#,##0.00000\)"/>
    <numFmt numFmtId="231" formatCode="#,##0.000000_);[Red]\(#,##0.000000\)"/>
    <numFmt numFmtId="232" formatCode="#,##0.0000000_);[Red]\(#,##0.0000000\)"/>
    <numFmt numFmtId="233" formatCode="#\ ??/???"/>
    <numFmt numFmtId="234" formatCode="\€#,##0_);\(\€#,##0\)"/>
    <numFmt numFmtId="235" formatCode="\€#,##0.0_);\(\€#,##0.0\)"/>
    <numFmt numFmtId="236" formatCode="\€#,##0.00_);\(\€#,##0.00\)"/>
    <numFmt numFmtId="237" formatCode="\€#,##0.000_);\(\€#,##0.000\)"/>
    <numFmt numFmtId="238" formatCode="\€#,##0.0000_);\(\€#,##0.0000\)"/>
    <numFmt numFmtId="239" formatCode="\€#,##0.00000_);\(\€#,##0.00000\)"/>
    <numFmt numFmtId="240" formatCode="\€#,##0.000000_);\(\€#,##0.000000\)"/>
    <numFmt numFmtId="241" formatCode="\€#,##0.0000000_);\(\€#,##0.0000000\)"/>
    <numFmt numFmtId="242" formatCode="\€#,##0_);[Red]\(\€#,##0\)"/>
    <numFmt numFmtId="243" formatCode="\€#,##0.0_);[Red]\(\€#,##0.0\)"/>
    <numFmt numFmtId="244" formatCode="\€#,##0.00_);[Red]\(\€#,##0.00\)"/>
    <numFmt numFmtId="245" formatCode="\€#,##0.000_);[Red]\(\€#,##0.000\)"/>
    <numFmt numFmtId="246" formatCode="\€#,##0.0000_);[Red]\(\€#,##0.0000\)"/>
    <numFmt numFmtId="247" formatCode="\€#,##0.00000_);[Red]\(\€#,##0.00000\)"/>
    <numFmt numFmtId="248" formatCode="\€#,##0.000000_);[Red]\(\€#,##0.000000\)"/>
    <numFmt numFmtId="249" formatCode="\€#,##0.0000000_);[Red]\(\€#,##0.0000000\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lightGray">
        <bgColor indexed="9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2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625906"/>
        <c:axId val="56306563"/>
      </c:barChart>
      <c:catAx>
        <c:axId val="286259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306563"/>
        <c:crosses val="autoZero"/>
        <c:auto val="1"/>
        <c:lblOffset val="100"/>
        <c:noMultiLvlLbl val="0"/>
      </c:catAx>
      <c:valAx>
        <c:axId val="563065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6259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8515625" style="4" customWidth="1"/>
    <col min="2" max="14" width="7.7109375" style="4" customWidth="1"/>
    <col min="15" max="15" width="7.8515625" style="5" customWidth="1"/>
    <col min="16" max="16" width="5.421875" style="5" customWidth="1"/>
    <col min="17" max="17" width="5.57421875" style="5" customWidth="1"/>
    <col min="18" max="16384" width="11.421875" style="6" customWidth="1"/>
  </cols>
  <sheetData>
    <row r="1" spans="1:17" s="3" customFormat="1" ht="12.75">
      <c r="A1" s="1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 t="s">
        <v>0</v>
      </c>
      <c r="M1" s="1" t="s">
        <v>1</v>
      </c>
      <c r="N1" s="1" t="s">
        <v>2</v>
      </c>
      <c r="O1" s="1"/>
      <c r="P1" s="2"/>
      <c r="Q1" s="2"/>
    </row>
    <row r="2" spans="1:15" ht="12.75">
      <c r="A2" s="4" t="s">
        <v>3</v>
      </c>
      <c r="B2" s="4">
        <v>369</v>
      </c>
      <c r="C2" s="4">
        <v>889</v>
      </c>
      <c r="D2" s="4">
        <v>264</v>
      </c>
      <c r="E2" s="4">
        <v>291</v>
      </c>
      <c r="F2" s="4">
        <v>311</v>
      </c>
      <c r="G2" s="4">
        <v>142</v>
      </c>
      <c r="H2" s="4">
        <v>484</v>
      </c>
      <c r="I2" s="4">
        <v>418</v>
      </c>
      <c r="J2" s="4">
        <v>509</v>
      </c>
      <c r="K2" s="4">
        <v>118</v>
      </c>
      <c r="L2" s="4">
        <v>100</v>
      </c>
      <c r="M2" s="4">
        <v>31</v>
      </c>
      <c r="N2" s="4">
        <v>3926</v>
      </c>
      <c r="O2" s="4"/>
    </row>
    <row r="3" spans="1:15" ht="12.75">
      <c r="A3" s="4" t="s">
        <v>4</v>
      </c>
      <c r="B3" s="4">
        <v>428</v>
      </c>
      <c r="C3" s="4">
        <v>410</v>
      </c>
      <c r="D3" s="4">
        <v>165</v>
      </c>
      <c r="E3" s="4">
        <v>318</v>
      </c>
      <c r="F3" s="4">
        <v>303</v>
      </c>
      <c r="G3" s="4">
        <v>217</v>
      </c>
      <c r="H3" s="4">
        <v>520</v>
      </c>
      <c r="I3" s="4">
        <v>161</v>
      </c>
      <c r="J3" s="4">
        <v>192</v>
      </c>
      <c r="K3" s="4">
        <v>96</v>
      </c>
      <c r="L3" s="4">
        <v>100</v>
      </c>
      <c r="M3" s="4">
        <v>26</v>
      </c>
      <c r="N3" s="4">
        <v>2936</v>
      </c>
      <c r="O3" s="4"/>
    </row>
    <row r="4" spans="1:15" ht="12.75">
      <c r="A4" s="4" t="s">
        <v>5</v>
      </c>
      <c r="B4" s="4">
        <v>582</v>
      </c>
      <c r="C4" s="4">
        <v>781</v>
      </c>
      <c r="D4" s="4">
        <v>298</v>
      </c>
      <c r="E4" s="4">
        <v>443</v>
      </c>
      <c r="F4" s="4">
        <v>439</v>
      </c>
      <c r="G4" s="4">
        <v>290</v>
      </c>
      <c r="H4" s="4">
        <v>709</v>
      </c>
      <c r="I4" s="4">
        <v>276</v>
      </c>
      <c r="J4" s="4">
        <v>412</v>
      </c>
      <c r="K4" s="4">
        <v>153</v>
      </c>
      <c r="L4" s="4">
        <v>161</v>
      </c>
      <c r="M4" s="4">
        <v>44</v>
      </c>
      <c r="N4" s="4">
        <v>4588</v>
      </c>
      <c r="O4" s="4"/>
    </row>
    <row r="5" spans="1:15" ht="12.75">
      <c r="A5" s="4" t="s">
        <v>6</v>
      </c>
      <c r="B5" s="4">
        <v>544</v>
      </c>
      <c r="C5" s="4">
        <v>810</v>
      </c>
      <c r="D5" s="4">
        <v>276</v>
      </c>
      <c r="E5" s="4">
        <v>423</v>
      </c>
      <c r="F5" s="4">
        <v>414</v>
      </c>
      <c r="G5" s="4">
        <v>256</v>
      </c>
      <c r="H5" s="4">
        <v>648</v>
      </c>
      <c r="I5" s="4">
        <v>274</v>
      </c>
      <c r="J5" s="4">
        <v>392</v>
      </c>
      <c r="K5" s="4">
        <v>159</v>
      </c>
      <c r="L5" s="4">
        <v>148</v>
      </c>
      <c r="M5" s="4">
        <v>30</v>
      </c>
      <c r="N5" s="4">
        <v>4374</v>
      </c>
      <c r="O5" s="4"/>
    </row>
    <row r="6" spans="1:15" ht="12.75">
      <c r="A6" s="4" t="s">
        <v>7</v>
      </c>
      <c r="B6" s="4">
        <v>407</v>
      </c>
      <c r="C6" s="4">
        <v>678</v>
      </c>
      <c r="D6" s="4">
        <v>225</v>
      </c>
      <c r="E6" s="4">
        <v>269</v>
      </c>
      <c r="F6" s="4">
        <v>204</v>
      </c>
      <c r="G6" s="4">
        <v>139</v>
      </c>
      <c r="H6" s="4">
        <v>453</v>
      </c>
      <c r="I6" s="4">
        <v>248</v>
      </c>
      <c r="J6" s="4">
        <v>324</v>
      </c>
      <c r="K6" s="4">
        <v>85</v>
      </c>
      <c r="L6" s="4">
        <v>87</v>
      </c>
      <c r="M6" s="4">
        <v>27</v>
      </c>
      <c r="N6" s="4">
        <v>3146</v>
      </c>
      <c r="O6" s="4"/>
    </row>
    <row r="7" spans="1:15" ht="12.75">
      <c r="A7" s="4" t="s">
        <v>8</v>
      </c>
      <c r="B7" s="4">
        <v>540</v>
      </c>
      <c r="C7" s="4">
        <v>763</v>
      </c>
      <c r="D7" s="4">
        <v>279</v>
      </c>
      <c r="E7" s="4">
        <v>401</v>
      </c>
      <c r="F7" s="4">
        <v>347</v>
      </c>
      <c r="G7" s="4">
        <v>256</v>
      </c>
      <c r="H7" s="4">
        <v>691</v>
      </c>
      <c r="I7" s="4">
        <v>287</v>
      </c>
      <c r="J7" s="4">
        <v>388</v>
      </c>
      <c r="K7" s="4">
        <v>148</v>
      </c>
      <c r="L7" s="4">
        <v>155</v>
      </c>
      <c r="M7" s="4">
        <v>36</v>
      </c>
      <c r="N7" s="4">
        <v>4291</v>
      </c>
      <c r="O7" s="4"/>
    </row>
    <row r="8" spans="1:15" ht="12.75">
      <c r="A8" s="4" t="s">
        <v>9</v>
      </c>
      <c r="B8" s="4">
        <v>457</v>
      </c>
      <c r="C8" s="4">
        <v>820</v>
      </c>
      <c r="D8" s="4">
        <v>234</v>
      </c>
      <c r="E8" s="4">
        <v>384</v>
      </c>
      <c r="F8" s="4">
        <v>386</v>
      </c>
      <c r="G8" s="4">
        <v>248</v>
      </c>
      <c r="H8" s="4">
        <v>557</v>
      </c>
      <c r="I8" s="4">
        <v>465</v>
      </c>
      <c r="J8" s="4">
        <v>459</v>
      </c>
      <c r="K8" s="4">
        <v>105</v>
      </c>
      <c r="L8" s="4">
        <v>117</v>
      </c>
      <c r="M8" s="4">
        <v>28</v>
      </c>
      <c r="N8" s="4">
        <v>4260</v>
      </c>
      <c r="O8" s="4"/>
    </row>
    <row r="9" spans="1:15" ht="12.75">
      <c r="A9" s="4" t="s">
        <v>10</v>
      </c>
      <c r="B9" s="4">
        <v>198</v>
      </c>
      <c r="C9" s="4">
        <v>502</v>
      </c>
      <c r="D9" s="4">
        <v>202</v>
      </c>
      <c r="E9" s="4">
        <v>225</v>
      </c>
      <c r="F9" s="4">
        <v>372</v>
      </c>
      <c r="G9" s="4">
        <v>94</v>
      </c>
      <c r="H9" s="4">
        <v>244</v>
      </c>
      <c r="I9" s="4">
        <v>156</v>
      </c>
      <c r="J9" s="4">
        <v>295</v>
      </c>
      <c r="K9" s="4">
        <v>65</v>
      </c>
      <c r="L9" s="4">
        <v>51</v>
      </c>
      <c r="M9" s="4">
        <v>17</v>
      </c>
      <c r="N9" s="4">
        <v>2421</v>
      </c>
      <c r="O9" s="4"/>
    </row>
    <row r="10" spans="1:15" ht="12.75">
      <c r="A10" s="4" t="s">
        <v>11</v>
      </c>
      <c r="B10" s="4">
        <v>99</v>
      </c>
      <c r="C10" s="4">
        <v>152</v>
      </c>
      <c r="D10" s="4">
        <v>65</v>
      </c>
      <c r="E10" s="4">
        <v>58</v>
      </c>
      <c r="F10" s="4">
        <v>73</v>
      </c>
      <c r="G10" s="4">
        <v>59</v>
      </c>
      <c r="H10" s="4">
        <v>106</v>
      </c>
      <c r="I10" s="4">
        <v>96</v>
      </c>
      <c r="J10" s="4">
        <v>71</v>
      </c>
      <c r="K10" s="4">
        <v>37</v>
      </c>
      <c r="L10" s="4">
        <v>9</v>
      </c>
      <c r="M10" s="4">
        <v>15</v>
      </c>
      <c r="N10" s="4">
        <v>840</v>
      </c>
      <c r="O10" s="4"/>
    </row>
    <row r="11" spans="1:15" ht="12.75">
      <c r="A11" s="4" t="s">
        <v>12</v>
      </c>
      <c r="B11" s="4">
        <v>2748</v>
      </c>
      <c r="C11" s="4">
        <v>4183</v>
      </c>
      <c r="D11" s="4">
        <v>1964</v>
      </c>
      <c r="E11" s="4">
        <v>3014</v>
      </c>
      <c r="F11" s="4">
        <v>2638</v>
      </c>
      <c r="G11" s="4">
        <v>2292</v>
      </c>
      <c r="H11" s="4">
        <v>4112</v>
      </c>
      <c r="I11" s="4">
        <v>2074</v>
      </c>
      <c r="J11" s="4">
        <v>2153</v>
      </c>
      <c r="K11" s="4">
        <v>1065</v>
      </c>
      <c r="L11" s="4">
        <v>229</v>
      </c>
      <c r="M11" s="4">
        <v>58</v>
      </c>
      <c r="N11" s="4">
        <v>26530</v>
      </c>
      <c r="O11" s="4"/>
    </row>
    <row r="12" spans="1:15" ht="12.75">
      <c r="A12" s="4" t="s">
        <v>24</v>
      </c>
      <c r="B12" s="4">
        <v>2503</v>
      </c>
      <c r="C12" s="4">
        <v>3893</v>
      </c>
      <c r="D12" s="4">
        <v>1774</v>
      </c>
      <c r="E12" s="4">
        <v>2794</v>
      </c>
      <c r="F12" s="4">
        <v>2517</v>
      </c>
      <c r="G12" s="4">
        <v>2122</v>
      </c>
      <c r="H12" s="4">
        <v>3956</v>
      </c>
      <c r="I12" s="4">
        <v>1937</v>
      </c>
      <c r="J12" s="4">
        <v>1963</v>
      </c>
      <c r="K12" s="4">
        <v>1046</v>
      </c>
      <c r="N12" s="4">
        <v>24508</v>
      </c>
      <c r="O12" s="4"/>
    </row>
    <row r="13" spans="1:15" ht="12.75">
      <c r="A13" s="4" t="s">
        <v>13</v>
      </c>
      <c r="B13" s="4">
        <v>805</v>
      </c>
      <c r="C13" s="4">
        <v>1312</v>
      </c>
      <c r="D13" s="4">
        <v>437</v>
      </c>
      <c r="E13" s="4">
        <v>618</v>
      </c>
      <c r="F13" s="4">
        <v>626</v>
      </c>
      <c r="G13" s="4">
        <v>377</v>
      </c>
      <c r="H13" s="4">
        <v>1013</v>
      </c>
      <c r="I13" s="4">
        <v>587</v>
      </c>
      <c r="J13" s="4">
        <v>705</v>
      </c>
      <c r="K13" s="4">
        <v>216</v>
      </c>
      <c r="L13" s="4">
        <v>213</v>
      </c>
      <c r="M13" s="4">
        <v>58</v>
      </c>
      <c r="N13" s="4">
        <v>6967</v>
      </c>
      <c r="O13" s="4"/>
    </row>
    <row r="14" spans="1:15" ht="12.75">
      <c r="A14" s="4" t="s">
        <v>14</v>
      </c>
      <c r="B14" s="4">
        <f aca="true" t="shared" si="0" ref="B14:N14">+B2+B3</f>
        <v>797</v>
      </c>
      <c r="C14" s="4">
        <f t="shared" si="0"/>
        <v>1299</v>
      </c>
      <c r="D14" s="4">
        <f t="shared" si="0"/>
        <v>429</v>
      </c>
      <c r="E14" s="4">
        <f t="shared" si="0"/>
        <v>609</v>
      </c>
      <c r="F14" s="4">
        <f t="shared" si="0"/>
        <v>614</v>
      </c>
      <c r="G14" s="4">
        <f t="shared" si="0"/>
        <v>359</v>
      </c>
      <c r="H14" s="4">
        <f t="shared" si="0"/>
        <v>1004</v>
      </c>
      <c r="I14" s="4">
        <f t="shared" si="0"/>
        <v>579</v>
      </c>
      <c r="J14" s="4">
        <f t="shared" si="0"/>
        <v>701</v>
      </c>
      <c r="K14" s="4">
        <f t="shared" si="0"/>
        <v>214</v>
      </c>
      <c r="L14" s="4">
        <f t="shared" si="0"/>
        <v>200</v>
      </c>
      <c r="M14" s="4">
        <f t="shared" si="0"/>
        <v>57</v>
      </c>
      <c r="N14" s="4">
        <f t="shared" si="0"/>
        <v>6862</v>
      </c>
      <c r="O14" s="4"/>
    </row>
    <row r="15" spans="1:15" ht="12.75">
      <c r="A15" s="4" t="s">
        <v>28</v>
      </c>
      <c r="B15" s="4">
        <f>+SUM(B4:B10)/4</f>
        <v>706.75</v>
      </c>
      <c r="C15" s="4">
        <f aca="true" t="shared" si="1" ref="C15:N15">+SUM(C4:C10)/4</f>
        <v>1126.5</v>
      </c>
      <c r="D15" s="4">
        <f t="shared" si="1"/>
        <v>394.75</v>
      </c>
      <c r="E15" s="4">
        <f t="shared" si="1"/>
        <v>550.75</v>
      </c>
      <c r="F15" s="4">
        <f t="shared" si="1"/>
        <v>558.75</v>
      </c>
      <c r="G15" s="4">
        <f t="shared" si="1"/>
        <v>335.5</v>
      </c>
      <c r="H15" s="4">
        <f t="shared" si="1"/>
        <v>852</v>
      </c>
      <c r="I15" s="4">
        <f t="shared" si="1"/>
        <v>450.5</v>
      </c>
      <c r="J15" s="4">
        <f t="shared" si="1"/>
        <v>585.25</v>
      </c>
      <c r="K15" s="4">
        <f t="shared" si="1"/>
        <v>188</v>
      </c>
      <c r="L15" s="4">
        <f t="shared" si="1"/>
        <v>182</v>
      </c>
      <c r="M15" s="4">
        <f t="shared" si="1"/>
        <v>49.25</v>
      </c>
      <c r="N15" s="4">
        <f t="shared" si="1"/>
        <v>5980</v>
      </c>
      <c r="O15" s="4"/>
    </row>
    <row r="16" spans="1:15" ht="12.75">
      <c r="A16" s="4" t="s">
        <v>15</v>
      </c>
      <c r="B16" s="7">
        <f aca="true" t="shared" si="2" ref="B16:N16">+(B13-B14)/B13</f>
        <v>0.009937888198757764</v>
      </c>
      <c r="C16" s="7">
        <f t="shared" si="2"/>
        <v>0.009908536585365854</v>
      </c>
      <c r="D16" s="7">
        <f t="shared" si="2"/>
        <v>0.018306636155606407</v>
      </c>
      <c r="E16" s="7">
        <f t="shared" si="2"/>
        <v>0.014563106796116505</v>
      </c>
      <c r="F16" s="7">
        <f t="shared" si="2"/>
        <v>0.019169329073482427</v>
      </c>
      <c r="G16" s="7">
        <f t="shared" si="2"/>
        <v>0.04774535809018567</v>
      </c>
      <c r="H16" s="7">
        <f t="shared" si="2"/>
        <v>0.008884501480750246</v>
      </c>
      <c r="I16" s="7">
        <f t="shared" si="2"/>
        <v>0.013628620102214651</v>
      </c>
      <c r="J16" s="7">
        <f t="shared" si="2"/>
        <v>0.005673758865248227</v>
      </c>
      <c r="K16" s="7">
        <f t="shared" si="2"/>
        <v>0.009259259259259259</v>
      </c>
      <c r="L16" s="7">
        <f t="shared" si="2"/>
        <v>0.06103286384976526</v>
      </c>
      <c r="M16" s="7">
        <f t="shared" si="2"/>
        <v>0.017241379310344827</v>
      </c>
      <c r="N16" s="7">
        <f t="shared" si="2"/>
        <v>0.015071049232094158</v>
      </c>
      <c r="O16" s="7"/>
    </row>
    <row r="17" spans="1:15" ht="12.75">
      <c r="A17" s="4" t="s">
        <v>26</v>
      </c>
      <c r="B17" s="7">
        <f>+(B4+B5+B7)/3</f>
        <v>555.3333333333334</v>
      </c>
      <c r="C17" s="7">
        <f aca="true" t="shared" si="3" ref="C17:M17">+(C4+C5+C7)/3</f>
        <v>784.6666666666666</v>
      </c>
      <c r="D17" s="7">
        <f t="shared" si="3"/>
        <v>284.3333333333333</v>
      </c>
      <c r="E17" s="7">
        <f t="shared" si="3"/>
        <v>422.3333333333333</v>
      </c>
      <c r="F17" s="7">
        <f t="shared" si="3"/>
        <v>400</v>
      </c>
      <c r="G17" s="7">
        <f t="shared" si="3"/>
        <v>267.3333333333333</v>
      </c>
      <c r="H17" s="7">
        <f t="shared" si="3"/>
        <v>682.6666666666666</v>
      </c>
      <c r="I17" s="7">
        <f t="shared" si="3"/>
        <v>279</v>
      </c>
      <c r="J17" s="7">
        <f t="shared" si="3"/>
        <v>397.3333333333333</v>
      </c>
      <c r="K17" s="7">
        <f t="shared" si="3"/>
        <v>153.33333333333334</v>
      </c>
      <c r="L17" s="7">
        <f t="shared" si="3"/>
        <v>154.66666666666666</v>
      </c>
      <c r="M17" s="7">
        <f t="shared" si="3"/>
        <v>36.666666666666664</v>
      </c>
      <c r="N17" s="7"/>
      <c r="O17" s="7"/>
    </row>
    <row r="18" spans="1:15" ht="12.75">
      <c r="A18" s="4" t="s">
        <v>27</v>
      </c>
      <c r="B18" s="7">
        <f>+B17/B15</f>
        <v>0.7857563966513383</v>
      </c>
      <c r="C18" s="7">
        <f aca="true" t="shared" si="4" ref="C18:N18">+C17/C15</f>
        <v>0.6965527444888296</v>
      </c>
      <c r="D18" s="7">
        <f t="shared" si="4"/>
        <v>0.7202871015410597</v>
      </c>
      <c r="E18" s="7">
        <f t="shared" si="4"/>
        <v>0.7668331063701014</v>
      </c>
      <c r="F18" s="7">
        <f t="shared" si="4"/>
        <v>0.7158836689038032</v>
      </c>
      <c r="G18" s="7">
        <f t="shared" si="4"/>
        <v>0.7968206656731246</v>
      </c>
      <c r="H18" s="7">
        <f t="shared" si="4"/>
        <v>0.8012519561815336</v>
      </c>
      <c r="I18" s="7">
        <f t="shared" si="4"/>
        <v>0.6193118756936737</v>
      </c>
      <c r="J18" s="7">
        <f t="shared" si="4"/>
        <v>0.6789121458066353</v>
      </c>
      <c r="K18" s="7">
        <f t="shared" si="4"/>
        <v>0.8156028368794327</v>
      </c>
      <c r="L18" s="7">
        <f t="shared" si="4"/>
        <v>0.8498168498168498</v>
      </c>
      <c r="M18" s="7">
        <f t="shared" si="4"/>
        <v>0.7445008460236886</v>
      </c>
      <c r="N18" s="7">
        <f t="shared" si="4"/>
        <v>0</v>
      </c>
      <c r="O18" s="7"/>
    </row>
    <row r="19" spans="1:15" ht="12.75">
      <c r="A19" s="4" t="s">
        <v>16</v>
      </c>
      <c r="B19" s="4">
        <f aca="true" t="shared" si="5" ref="B19:N19">(4*B13-SUM(B4:B10))</f>
        <v>393</v>
      </c>
      <c r="C19" s="4">
        <f t="shared" si="5"/>
        <v>742</v>
      </c>
      <c r="D19" s="4">
        <f t="shared" si="5"/>
        <v>169</v>
      </c>
      <c r="E19" s="4">
        <f t="shared" si="5"/>
        <v>269</v>
      </c>
      <c r="F19" s="4">
        <f t="shared" si="5"/>
        <v>269</v>
      </c>
      <c r="G19" s="4">
        <f t="shared" si="5"/>
        <v>166</v>
      </c>
      <c r="H19" s="4">
        <f t="shared" si="5"/>
        <v>644</v>
      </c>
      <c r="I19" s="4">
        <f t="shared" si="5"/>
        <v>546</v>
      </c>
      <c r="J19" s="4">
        <f t="shared" si="5"/>
        <v>479</v>
      </c>
      <c r="K19" s="4">
        <f t="shared" si="5"/>
        <v>112</v>
      </c>
      <c r="L19" s="4">
        <f t="shared" si="5"/>
        <v>124</v>
      </c>
      <c r="M19" s="4">
        <f t="shared" si="5"/>
        <v>35</v>
      </c>
      <c r="N19" s="4">
        <f t="shared" si="5"/>
        <v>3948</v>
      </c>
      <c r="O19" s="4"/>
    </row>
    <row r="20" spans="1:15" ht="12.75">
      <c r="A20" s="4" t="s">
        <v>17</v>
      </c>
      <c r="B20" s="7">
        <f aca="true" t="shared" si="6" ref="B20:N20">+B19/B13</f>
        <v>0.48819875776397514</v>
      </c>
      <c r="C20" s="7">
        <f t="shared" si="6"/>
        <v>0.5655487804878049</v>
      </c>
      <c r="D20" s="7">
        <f t="shared" si="6"/>
        <v>0.38672768878718533</v>
      </c>
      <c r="E20" s="7">
        <f t="shared" si="6"/>
        <v>0.43527508090614886</v>
      </c>
      <c r="F20" s="7">
        <f t="shared" si="6"/>
        <v>0.42971246006389774</v>
      </c>
      <c r="G20" s="7">
        <f t="shared" si="6"/>
        <v>0.4403183023872679</v>
      </c>
      <c r="H20" s="7">
        <f t="shared" si="6"/>
        <v>0.6357354392892399</v>
      </c>
      <c r="I20" s="7">
        <f t="shared" si="6"/>
        <v>0.9301533219761499</v>
      </c>
      <c r="J20" s="7">
        <f t="shared" si="6"/>
        <v>0.6794326241134752</v>
      </c>
      <c r="K20" s="7">
        <f t="shared" si="6"/>
        <v>0.5185185185185185</v>
      </c>
      <c r="L20" s="7">
        <f t="shared" si="6"/>
        <v>0.5821596244131455</v>
      </c>
      <c r="M20" s="7">
        <f t="shared" si="6"/>
        <v>0.603448275862069</v>
      </c>
      <c r="N20" s="7">
        <f t="shared" si="6"/>
        <v>0.5666714511267403</v>
      </c>
      <c r="O20" s="7"/>
    </row>
    <row r="21" spans="1:15" ht="12.75">
      <c r="A21" s="4" t="s">
        <v>18</v>
      </c>
      <c r="B21" s="7">
        <f aca="true" t="shared" si="7" ref="B21:N21">+B13/B11</f>
        <v>0.2929403202328967</v>
      </c>
      <c r="C21" s="7">
        <f t="shared" si="7"/>
        <v>0.31365049007889073</v>
      </c>
      <c r="D21" s="7">
        <f t="shared" si="7"/>
        <v>0.2225050916496945</v>
      </c>
      <c r="E21" s="7">
        <f t="shared" si="7"/>
        <v>0.20504313205043131</v>
      </c>
      <c r="F21" s="7">
        <f t="shared" si="7"/>
        <v>0.23730098559514784</v>
      </c>
      <c r="G21" s="7">
        <f t="shared" si="7"/>
        <v>0.16448516579406633</v>
      </c>
      <c r="H21" s="7">
        <f t="shared" si="7"/>
        <v>0.24635214007782102</v>
      </c>
      <c r="I21" s="7">
        <f t="shared" si="7"/>
        <v>0.28302796528447444</v>
      </c>
      <c r="J21" s="7">
        <f t="shared" si="7"/>
        <v>0.3274500696702276</v>
      </c>
      <c r="K21" s="7">
        <f t="shared" si="7"/>
        <v>0.2028169014084507</v>
      </c>
      <c r="L21" s="7">
        <f t="shared" si="7"/>
        <v>0.9301310043668122</v>
      </c>
      <c r="M21" s="7">
        <f t="shared" si="7"/>
        <v>1</v>
      </c>
      <c r="N21" s="7">
        <f t="shared" si="7"/>
        <v>0.26260836788541275</v>
      </c>
      <c r="O21" s="7"/>
    </row>
    <row r="22" spans="1:15" ht="12.75">
      <c r="A22" s="4" t="s">
        <v>25</v>
      </c>
      <c r="B22" s="7">
        <f>+B13/B12</f>
        <v>0.3216140631242509</v>
      </c>
      <c r="C22" s="7">
        <f aca="true" t="shared" si="8" ref="C22:N22">+C13/C12</f>
        <v>0.337015155407141</v>
      </c>
      <c r="D22" s="7">
        <f t="shared" si="8"/>
        <v>0.2463359639233371</v>
      </c>
      <c r="E22" s="7">
        <f t="shared" si="8"/>
        <v>0.2211882605583393</v>
      </c>
      <c r="F22" s="7">
        <f t="shared" si="8"/>
        <v>0.2487087802940008</v>
      </c>
      <c r="G22" s="7">
        <f t="shared" si="8"/>
        <v>0.17766258246936853</v>
      </c>
      <c r="H22" s="7">
        <f t="shared" si="8"/>
        <v>0.25606673407482305</v>
      </c>
      <c r="I22" s="7">
        <f t="shared" si="8"/>
        <v>0.30304594734124934</v>
      </c>
      <c r="J22" s="7">
        <f t="shared" si="8"/>
        <v>0.35914416709118696</v>
      </c>
      <c r="K22" s="7">
        <f t="shared" si="8"/>
        <v>0.20650095602294455</v>
      </c>
      <c r="L22" s="7"/>
      <c r="M22" s="7"/>
      <c r="N22" s="7">
        <f t="shared" si="8"/>
        <v>0.28427452260486374</v>
      </c>
      <c r="O22" s="7"/>
    </row>
    <row r="23" spans="1:15" ht="12.75">
      <c r="A23" s="4" t="s">
        <v>19</v>
      </c>
      <c r="B23" s="4">
        <f aca="true" t="shared" si="9" ref="B23:N23">+B2-B3</f>
        <v>-59</v>
      </c>
      <c r="C23" s="4">
        <f t="shared" si="9"/>
        <v>479</v>
      </c>
      <c r="D23" s="4">
        <f t="shared" si="9"/>
        <v>99</v>
      </c>
      <c r="E23" s="4">
        <f t="shared" si="9"/>
        <v>-27</v>
      </c>
      <c r="F23" s="4">
        <f t="shared" si="9"/>
        <v>8</v>
      </c>
      <c r="G23" s="4">
        <f t="shared" si="9"/>
        <v>-75</v>
      </c>
      <c r="H23" s="4">
        <f t="shared" si="9"/>
        <v>-36</v>
      </c>
      <c r="I23" s="4">
        <f t="shared" si="9"/>
        <v>257</v>
      </c>
      <c r="J23" s="4">
        <f t="shared" si="9"/>
        <v>317</v>
      </c>
      <c r="K23" s="4">
        <f t="shared" si="9"/>
        <v>22</v>
      </c>
      <c r="L23" s="4">
        <f t="shared" si="9"/>
        <v>0</v>
      </c>
      <c r="M23" s="4">
        <f t="shared" si="9"/>
        <v>5</v>
      </c>
      <c r="N23" s="4">
        <f t="shared" si="9"/>
        <v>990</v>
      </c>
      <c r="O23" s="4"/>
    </row>
    <row r="24" spans="1:17" ht="12.75">
      <c r="A24" s="1" t="s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4" t="s">
        <v>3</v>
      </c>
      <c r="B25" s="7">
        <f aca="true" t="shared" si="10" ref="B25:N25">+B2/B14</f>
        <v>0.4629861982434128</v>
      </c>
      <c r="C25" s="7">
        <f t="shared" si="10"/>
        <v>0.6843725943033102</v>
      </c>
      <c r="D25" s="7">
        <f t="shared" si="10"/>
        <v>0.6153846153846154</v>
      </c>
      <c r="E25" s="7">
        <f t="shared" si="10"/>
        <v>0.47783251231527096</v>
      </c>
      <c r="F25" s="7">
        <f t="shared" si="10"/>
        <v>0.506514657980456</v>
      </c>
      <c r="G25" s="7">
        <f t="shared" si="10"/>
        <v>0.3955431754874652</v>
      </c>
      <c r="H25" s="7">
        <f t="shared" si="10"/>
        <v>0.4820717131474104</v>
      </c>
      <c r="I25" s="7">
        <f t="shared" si="10"/>
        <v>0.7219343696027634</v>
      </c>
      <c r="J25" s="7">
        <f t="shared" si="10"/>
        <v>0.7261055634807418</v>
      </c>
      <c r="K25" s="7">
        <f t="shared" si="10"/>
        <v>0.5514018691588785</v>
      </c>
      <c r="L25" s="7">
        <f t="shared" si="10"/>
        <v>0.5</v>
      </c>
      <c r="M25" s="7">
        <f t="shared" si="10"/>
        <v>0.543859649122807</v>
      </c>
      <c r="N25" s="7">
        <f t="shared" si="10"/>
        <v>0.5721364033809385</v>
      </c>
      <c r="O25" s="7"/>
      <c r="P25" s="9"/>
      <c r="Q25" s="9"/>
    </row>
    <row r="26" spans="1:17" ht="12.75">
      <c r="A26" s="4" t="s">
        <v>4</v>
      </c>
      <c r="B26" s="7">
        <f aca="true" t="shared" si="11" ref="B26:N26">+B3/B14</f>
        <v>0.5370138017565872</v>
      </c>
      <c r="C26" s="7">
        <f t="shared" si="11"/>
        <v>0.3156274056966898</v>
      </c>
      <c r="D26" s="7">
        <f t="shared" si="11"/>
        <v>0.38461538461538464</v>
      </c>
      <c r="E26" s="7">
        <f t="shared" si="11"/>
        <v>0.5221674876847291</v>
      </c>
      <c r="F26" s="7">
        <f t="shared" si="11"/>
        <v>0.49348534201954397</v>
      </c>
      <c r="G26" s="7">
        <f t="shared" si="11"/>
        <v>0.6044568245125348</v>
      </c>
      <c r="H26" s="7">
        <f t="shared" si="11"/>
        <v>0.5179282868525896</v>
      </c>
      <c r="I26" s="7">
        <f t="shared" si="11"/>
        <v>0.27806563039723664</v>
      </c>
      <c r="J26" s="7">
        <f t="shared" si="11"/>
        <v>0.2738944365192582</v>
      </c>
      <c r="K26" s="7">
        <f t="shared" si="11"/>
        <v>0.4485981308411215</v>
      </c>
      <c r="L26" s="7">
        <f t="shared" si="11"/>
        <v>0.5</v>
      </c>
      <c r="M26" s="7">
        <f t="shared" si="11"/>
        <v>0.45614035087719296</v>
      </c>
      <c r="N26" s="7">
        <f t="shared" si="11"/>
        <v>0.4278635966190615</v>
      </c>
      <c r="O26" s="7"/>
      <c r="P26" s="9"/>
      <c r="Q26" s="9"/>
    </row>
    <row r="27" spans="1:17" ht="12.75">
      <c r="A27" s="4" t="s">
        <v>5</v>
      </c>
      <c r="B27" s="7">
        <f>+B4/B15</f>
        <v>0.8234877962504422</v>
      </c>
      <c r="C27" s="7">
        <f aca="true" t="shared" si="12" ref="C27:N27">+C4/C15</f>
        <v>0.6932978251220595</v>
      </c>
      <c r="D27" s="7">
        <f t="shared" si="12"/>
        <v>0.7549081697276757</v>
      </c>
      <c r="E27" s="7">
        <f t="shared" si="12"/>
        <v>0.8043576940535633</v>
      </c>
      <c r="F27" s="7">
        <f t="shared" si="12"/>
        <v>0.7856823266219239</v>
      </c>
      <c r="G27" s="7">
        <f t="shared" si="12"/>
        <v>0.8643815201192251</v>
      </c>
      <c r="H27" s="7">
        <f t="shared" si="12"/>
        <v>0.8321596244131455</v>
      </c>
      <c r="I27" s="7">
        <f t="shared" si="12"/>
        <v>0.6126526082130965</v>
      </c>
      <c r="J27" s="7">
        <f t="shared" si="12"/>
        <v>0.7039726612558735</v>
      </c>
      <c r="K27" s="7">
        <f t="shared" si="12"/>
        <v>0.8138297872340425</v>
      </c>
      <c r="L27" s="7">
        <f t="shared" si="12"/>
        <v>0.8846153846153846</v>
      </c>
      <c r="M27" s="7">
        <f t="shared" si="12"/>
        <v>0.8934010152284264</v>
      </c>
      <c r="N27" s="7">
        <f t="shared" si="12"/>
        <v>0.7672240802675585</v>
      </c>
      <c r="O27" s="7"/>
      <c r="P27" s="9"/>
      <c r="Q27" s="9"/>
    </row>
    <row r="28" spans="1:17" ht="12.75">
      <c r="A28" s="4" t="s">
        <v>6</v>
      </c>
      <c r="B28" s="7">
        <f>+B5/B15</f>
        <v>0.7697205518217192</v>
      </c>
      <c r="C28" s="7">
        <f aca="true" t="shared" si="13" ref="C28:N28">+C5/C15</f>
        <v>0.7190412782956058</v>
      </c>
      <c r="D28" s="7">
        <f t="shared" si="13"/>
        <v>0.6991766941101963</v>
      </c>
      <c r="E28" s="7">
        <f t="shared" si="13"/>
        <v>0.7680435769405356</v>
      </c>
      <c r="F28" s="7">
        <f t="shared" si="13"/>
        <v>0.7409395973154362</v>
      </c>
      <c r="G28" s="7">
        <f t="shared" si="13"/>
        <v>0.7630402384500745</v>
      </c>
      <c r="H28" s="7">
        <f t="shared" si="13"/>
        <v>0.7605633802816901</v>
      </c>
      <c r="I28" s="7">
        <f t="shared" si="13"/>
        <v>0.6082130965593785</v>
      </c>
      <c r="J28" s="7">
        <f t="shared" si="13"/>
        <v>0.6697992310978215</v>
      </c>
      <c r="K28" s="7">
        <f t="shared" si="13"/>
        <v>0.8457446808510638</v>
      </c>
      <c r="L28" s="7">
        <f t="shared" si="13"/>
        <v>0.8131868131868132</v>
      </c>
      <c r="M28" s="7">
        <f t="shared" si="13"/>
        <v>0.6091370558375635</v>
      </c>
      <c r="N28" s="7">
        <f t="shared" si="13"/>
        <v>0.731438127090301</v>
      </c>
      <c r="O28" s="7"/>
      <c r="P28" s="9"/>
      <c r="Q28" s="9"/>
    </row>
    <row r="29" spans="1:17" ht="12.75">
      <c r="A29" s="4" t="s">
        <v>7</v>
      </c>
      <c r="B29" s="7">
        <f>+B6/B15</f>
        <v>0.5758754863813229</v>
      </c>
      <c r="C29" s="7">
        <f aca="true" t="shared" si="14" ref="C29:N29">+C6/C15</f>
        <v>0.6018641810918774</v>
      </c>
      <c r="D29" s="7">
        <f t="shared" si="14"/>
        <v>0.5699810006333123</v>
      </c>
      <c r="E29" s="7">
        <f t="shared" si="14"/>
        <v>0.48842487517022243</v>
      </c>
      <c r="F29" s="7">
        <f t="shared" si="14"/>
        <v>0.3651006711409396</v>
      </c>
      <c r="G29" s="7">
        <f t="shared" si="14"/>
        <v>0.4143070044709389</v>
      </c>
      <c r="H29" s="7">
        <f t="shared" si="14"/>
        <v>0.5316901408450704</v>
      </c>
      <c r="I29" s="7">
        <f t="shared" si="14"/>
        <v>0.5504994450610433</v>
      </c>
      <c r="J29" s="7">
        <f t="shared" si="14"/>
        <v>0.5536095685604443</v>
      </c>
      <c r="K29" s="7">
        <f t="shared" si="14"/>
        <v>0.4521276595744681</v>
      </c>
      <c r="L29" s="7">
        <f t="shared" si="14"/>
        <v>0.47802197802197804</v>
      </c>
      <c r="M29" s="7">
        <f t="shared" si="14"/>
        <v>0.5482233502538071</v>
      </c>
      <c r="N29" s="7">
        <f t="shared" si="14"/>
        <v>0.5260869565217391</v>
      </c>
      <c r="O29" s="7"/>
      <c r="P29" s="9"/>
      <c r="Q29" s="9"/>
    </row>
    <row r="30" spans="1:17" ht="12.75">
      <c r="A30" s="4" t="s">
        <v>8</v>
      </c>
      <c r="B30" s="7">
        <f>+B7/B15</f>
        <v>0.7640608418818535</v>
      </c>
      <c r="C30" s="7">
        <f aca="true" t="shared" si="15" ref="C30:N30">+C7/C15</f>
        <v>0.6773191300488238</v>
      </c>
      <c r="D30" s="7">
        <f t="shared" si="15"/>
        <v>0.7067764407853071</v>
      </c>
      <c r="E30" s="7">
        <f t="shared" si="15"/>
        <v>0.7280980481162052</v>
      </c>
      <c r="F30" s="7">
        <f t="shared" si="15"/>
        <v>0.6210290827740492</v>
      </c>
      <c r="G30" s="7">
        <f t="shared" si="15"/>
        <v>0.7630402384500745</v>
      </c>
      <c r="H30" s="7">
        <f t="shared" si="15"/>
        <v>0.8110328638497653</v>
      </c>
      <c r="I30" s="7">
        <f t="shared" si="15"/>
        <v>0.6370699223085461</v>
      </c>
      <c r="J30" s="7">
        <f t="shared" si="15"/>
        <v>0.662964545066211</v>
      </c>
      <c r="K30" s="7">
        <f t="shared" si="15"/>
        <v>0.7872340425531915</v>
      </c>
      <c r="L30" s="7">
        <f t="shared" si="15"/>
        <v>0.8516483516483516</v>
      </c>
      <c r="M30" s="7">
        <f t="shared" si="15"/>
        <v>0.7309644670050761</v>
      </c>
      <c r="N30" s="7">
        <f t="shared" si="15"/>
        <v>0.7175585284280936</v>
      </c>
      <c r="O30" s="7"/>
      <c r="P30" s="9"/>
      <c r="Q30" s="9"/>
    </row>
    <row r="31" spans="1:17" ht="12.75">
      <c r="A31" s="4" t="s">
        <v>9</v>
      </c>
      <c r="B31" s="7">
        <f>+B8/B15</f>
        <v>0.6466218606296428</v>
      </c>
      <c r="C31" s="7">
        <f aca="true" t="shared" si="16" ref="C31:N31">+C8/C15</f>
        <v>0.7279183311140701</v>
      </c>
      <c r="D31" s="7">
        <f t="shared" si="16"/>
        <v>0.5927802406586448</v>
      </c>
      <c r="E31" s="7">
        <f t="shared" si="16"/>
        <v>0.6972310485701316</v>
      </c>
      <c r="F31" s="7">
        <f t="shared" si="16"/>
        <v>0.69082774049217</v>
      </c>
      <c r="G31" s="7">
        <f t="shared" si="16"/>
        <v>0.7391952309985097</v>
      </c>
      <c r="H31" s="7">
        <f t="shared" si="16"/>
        <v>0.653755868544601</v>
      </c>
      <c r="I31" s="7">
        <f t="shared" si="16"/>
        <v>1.032186459489456</v>
      </c>
      <c r="J31" s="7">
        <f t="shared" si="16"/>
        <v>0.784280222127296</v>
      </c>
      <c r="K31" s="7">
        <f t="shared" si="16"/>
        <v>0.5585106382978723</v>
      </c>
      <c r="L31" s="7">
        <f t="shared" si="16"/>
        <v>0.6428571428571429</v>
      </c>
      <c r="M31" s="7">
        <f t="shared" si="16"/>
        <v>0.5685279187817259</v>
      </c>
      <c r="N31" s="7">
        <f t="shared" si="16"/>
        <v>0.7123745819397993</v>
      </c>
      <c r="O31" s="7"/>
      <c r="P31" s="9"/>
      <c r="Q31" s="9"/>
    </row>
    <row r="32" spans="1:17" ht="12.75">
      <c r="A32" s="4" t="s">
        <v>10</v>
      </c>
      <c r="B32" s="7">
        <f>+B9/B15</f>
        <v>0.2801556420233463</v>
      </c>
      <c r="C32" s="7">
        <f aca="true" t="shared" si="17" ref="C32:N32">+C9/C15</f>
        <v>0.4456280514869064</v>
      </c>
      <c r="D32" s="7">
        <f t="shared" si="17"/>
        <v>0.5117162761241292</v>
      </c>
      <c r="E32" s="7">
        <f t="shared" si="17"/>
        <v>0.4085338175215615</v>
      </c>
      <c r="F32" s="7">
        <f t="shared" si="17"/>
        <v>0.6657718120805369</v>
      </c>
      <c r="G32" s="7">
        <f t="shared" si="17"/>
        <v>0.28017883755588674</v>
      </c>
      <c r="H32" s="7">
        <f t="shared" si="17"/>
        <v>0.2863849765258216</v>
      </c>
      <c r="I32" s="7">
        <f t="shared" si="17"/>
        <v>0.3462819089900111</v>
      </c>
      <c r="J32" s="7">
        <f t="shared" si="17"/>
        <v>0.5040580948312687</v>
      </c>
      <c r="K32" s="7">
        <f t="shared" si="17"/>
        <v>0.34574468085106386</v>
      </c>
      <c r="L32" s="7">
        <f t="shared" si="17"/>
        <v>0.2802197802197802</v>
      </c>
      <c r="M32" s="7">
        <f t="shared" si="17"/>
        <v>0.34517766497461927</v>
      </c>
      <c r="N32" s="7">
        <f t="shared" si="17"/>
        <v>0.4048494983277592</v>
      </c>
      <c r="O32" s="7"/>
      <c r="P32" s="9"/>
      <c r="Q32" s="9"/>
    </row>
    <row r="33" spans="1:17" ht="12.75">
      <c r="A33" s="4" t="s">
        <v>11</v>
      </c>
      <c r="B33" s="7">
        <f>+B10/B15</f>
        <v>0.14007782101167315</v>
      </c>
      <c r="C33" s="7">
        <f aca="true" t="shared" si="18" ref="C33:N33">+C10/C15</f>
        <v>0.1349312028406569</v>
      </c>
      <c r="D33" s="7">
        <f t="shared" si="18"/>
        <v>0.16466117796073465</v>
      </c>
      <c r="E33" s="7">
        <f t="shared" si="18"/>
        <v>0.1053109396277803</v>
      </c>
      <c r="F33" s="7">
        <f t="shared" si="18"/>
        <v>0.13064876957494406</v>
      </c>
      <c r="G33" s="7">
        <f t="shared" si="18"/>
        <v>0.17585692995529062</v>
      </c>
      <c r="H33" s="7">
        <f t="shared" si="18"/>
        <v>0.12441314553990611</v>
      </c>
      <c r="I33" s="7">
        <f t="shared" si="18"/>
        <v>0.21309655937846836</v>
      </c>
      <c r="J33" s="7">
        <f t="shared" si="18"/>
        <v>0.12131567706108501</v>
      </c>
      <c r="K33" s="7">
        <f t="shared" si="18"/>
        <v>0.19680851063829788</v>
      </c>
      <c r="L33" s="7">
        <f t="shared" si="18"/>
        <v>0.04945054945054945</v>
      </c>
      <c r="M33" s="7">
        <f t="shared" si="18"/>
        <v>0.30456852791878175</v>
      </c>
      <c r="N33" s="7">
        <f t="shared" si="18"/>
        <v>0.14046822742474915</v>
      </c>
      <c r="O33" s="7"/>
      <c r="P33" s="9"/>
      <c r="Q33" s="9"/>
    </row>
    <row r="34" spans="1:17" ht="12.75">
      <c r="A34" s="4" t="s">
        <v>21</v>
      </c>
      <c r="B34" s="7">
        <f aca="true" t="shared" si="19" ref="B34:N34">+(B4+B5+B7)/(B6+B8+B9+B10)</f>
        <v>1.4349698535745048</v>
      </c>
      <c r="C34" s="7">
        <f t="shared" si="19"/>
        <v>1.0938661710037174</v>
      </c>
      <c r="D34" s="7">
        <f t="shared" si="19"/>
        <v>1.174931129476584</v>
      </c>
      <c r="E34" s="7">
        <f t="shared" si="19"/>
        <v>1.3536324786324787</v>
      </c>
      <c r="F34" s="7">
        <f t="shared" si="19"/>
        <v>1.1594202898550725</v>
      </c>
      <c r="G34" s="7">
        <f t="shared" si="19"/>
        <v>1.4851851851851852</v>
      </c>
      <c r="H34" s="7">
        <f t="shared" si="19"/>
        <v>1.5058823529411764</v>
      </c>
      <c r="I34" s="7">
        <f t="shared" si="19"/>
        <v>0.8673575129533678</v>
      </c>
      <c r="J34" s="7">
        <f t="shared" si="19"/>
        <v>1.0374238468233246</v>
      </c>
      <c r="K34" s="7">
        <f t="shared" si="19"/>
        <v>1.5753424657534247</v>
      </c>
      <c r="L34" s="7">
        <f t="shared" si="19"/>
        <v>1.7575757575757576</v>
      </c>
      <c r="M34" s="7">
        <f t="shared" si="19"/>
        <v>1.264367816091954</v>
      </c>
      <c r="N34" s="7">
        <f t="shared" si="19"/>
        <v>1.242429924064873</v>
      </c>
      <c r="O34" s="7"/>
      <c r="P34" s="9"/>
      <c r="Q34" s="9"/>
    </row>
    <row r="35" spans="1:17" ht="12.75">
      <c r="A35" s="4" t="s">
        <v>22</v>
      </c>
      <c r="B35" s="7">
        <f aca="true" t="shared" si="20" ref="B35:N35">STDEVP(B27,B28,B30)</f>
        <v>0.026779992107682577</v>
      </c>
      <c r="C35" s="7">
        <f t="shared" si="20"/>
        <v>0.017187791959110802</v>
      </c>
      <c r="D35" s="7">
        <f t="shared" si="20"/>
        <v>0.024676612533167386</v>
      </c>
      <c r="E35" s="7">
        <f t="shared" si="20"/>
        <v>0.031144633875670933</v>
      </c>
      <c r="F35" s="7">
        <f t="shared" si="20"/>
        <v>0.0695150935113304</v>
      </c>
      <c r="G35" s="7">
        <f t="shared" si="20"/>
        <v>0.04777273832159638</v>
      </c>
      <c r="H35" s="7">
        <f t="shared" si="20"/>
        <v>0.030036146663018164</v>
      </c>
      <c r="I35" s="7">
        <f t="shared" si="20"/>
        <v>0.012686961301873814</v>
      </c>
      <c r="J35" s="7">
        <f t="shared" si="20"/>
        <v>0.0179387905430999</v>
      </c>
      <c r="K35" s="7">
        <f t="shared" si="20"/>
        <v>0.023919747452540184</v>
      </c>
      <c r="L35" s="7">
        <f t="shared" si="20"/>
        <v>0.029189335989944575</v>
      </c>
      <c r="M35" s="7">
        <f t="shared" si="20"/>
        <v>0.11644433525607605</v>
      </c>
      <c r="N35" s="7">
        <f t="shared" si="20"/>
        <v>0.02092299304950937</v>
      </c>
      <c r="O35" s="7"/>
      <c r="P35" s="9"/>
      <c r="Q35" s="9"/>
    </row>
    <row r="36" spans="1:17" ht="12.75">
      <c r="A36" s="4" t="s">
        <v>23</v>
      </c>
      <c r="B36" s="7">
        <f aca="true" t="shared" si="21" ref="B36:N36">AVERAGE(B27,B28,B30)</f>
        <v>0.7857563966513382</v>
      </c>
      <c r="C36" s="7">
        <f t="shared" si="21"/>
        <v>0.6965527444888298</v>
      </c>
      <c r="D36" s="7">
        <f t="shared" si="21"/>
        <v>0.7202871015410598</v>
      </c>
      <c r="E36" s="7">
        <f t="shared" si="21"/>
        <v>0.7668331063701013</v>
      </c>
      <c r="F36" s="7">
        <f t="shared" si="21"/>
        <v>0.7158836689038032</v>
      </c>
      <c r="G36" s="7">
        <f t="shared" si="21"/>
        <v>0.7968206656731246</v>
      </c>
      <c r="H36" s="7">
        <f t="shared" si="21"/>
        <v>0.8012519561815337</v>
      </c>
      <c r="I36" s="7">
        <f t="shared" si="21"/>
        <v>0.6193118756936736</v>
      </c>
      <c r="J36" s="7">
        <f t="shared" si="21"/>
        <v>0.6789121458066353</v>
      </c>
      <c r="K36" s="7">
        <f t="shared" si="21"/>
        <v>0.8156028368794326</v>
      </c>
      <c r="L36" s="7">
        <f t="shared" si="21"/>
        <v>0.8498168498168498</v>
      </c>
      <c r="M36" s="7">
        <f t="shared" si="21"/>
        <v>0.7445008460236887</v>
      </c>
      <c r="N36" s="7">
        <f t="shared" si="21"/>
        <v>0.7387402452619843</v>
      </c>
      <c r="O36" s="7"/>
      <c r="P36" s="9"/>
      <c r="Q36" s="9"/>
    </row>
    <row r="37" spans="2:17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ht="12.75">
      <c r="N38" s="7"/>
    </row>
    <row r="39" ht="12.75">
      <c r="N39" s="7"/>
    </row>
    <row r="40" ht="12.75">
      <c r="N40" s="7"/>
    </row>
    <row r="41" ht="12.75">
      <c r="N41" s="7"/>
    </row>
    <row r="42" ht="12.75">
      <c r="N42" s="7"/>
    </row>
  </sheetData>
  <printOptions/>
  <pageMargins left="0.7" right="0.7" top="0.9" bottom="0.9" header="0.5" footer="0.75"/>
  <pageSetup horizontalDpi="600" verticalDpi="600" orientation="landscape" r:id="rId1"/>
  <headerFooter alignWithMargins="0">
    <oddHeader>&amp;CThe 2001 Rockville Election</oddHeader>
    <oddFooter>&amp;LAbs= Absentee Ballots
CH = Election Day Registration at City Hall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 Ekman</cp:lastModifiedBy>
  <cp:lastPrinted>2001-12-04T02:20:52Z</cp:lastPrinted>
  <dcterms:created xsi:type="dcterms:W3CDTF">2001-11-30T03:03:42Z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